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8055" windowHeight="7695" activeTab="3"/>
  </bookViews>
  <sheets>
    <sheet name="Conducti" sheetId="4" r:id="rId1"/>
    <sheet name="Guggenheim" sheetId="5" r:id="rId2"/>
    <sheet name="Solvolyse" sheetId="1" r:id="rId3"/>
    <sheet name="Equilibre céto-énolique" sheetId="2" r:id="rId4"/>
    <sheet name="Constante de partage" sheetId="3" r:id="rId5"/>
  </sheets>
  <calcPr calcId="124519"/>
</workbook>
</file>

<file path=xl/calcChain.xml><?xml version="1.0" encoding="utf-8"?>
<calcChain xmlns="http://schemas.openxmlformats.org/spreadsheetml/2006/main">
  <c r="C7" i="3"/>
  <c r="E5"/>
  <c r="C8" s="1"/>
  <c r="C10" s="1"/>
  <c r="B8"/>
  <c r="B7"/>
  <c r="B10"/>
  <c r="E4"/>
  <c r="E3"/>
  <c r="C8" i="2"/>
  <c r="D8"/>
  <c r="E8"/>
  <c r="B8"/>
  <c r="F26" i="1"/>
  <c r="H26"/>
  <c r="B26"/>
  <c r="H25"/>
  <c r="F25"/>
  <c r="B25"/>
</calcChain>
</file>

<file path=xl/sharedStrings.xml><?xml version="1.0" encoding="utf-8"?>
<sst xmlns="http://schemas.openxmlformats.org/spreadsheetml/2006/main" count="39" uniqueCount="34">
  <si>
    <t>t</t>
  </si>
  <si>
    <t xml:space="preserve">Exp1 : 25g eau + 25g acétone </t>
  </si>
  <si>
    <t xml:space="preserve">Exp2 : 20g eau + 30g acétone </t>
  </si>
  <si>
    <t xml:space="preserve">Exp1 : 30g eau + 20g acétone 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</si>
  <si>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(mS.cm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 à t</t>
    </r>
    <r>
      <rPr>
        <vertAlign val="subscript"/>
        <sz val="11"/>
        <color theme="1"/>
        <rFont val="Calibri"/>
        <family val="2"/>
      </rPr>
      <t>n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</si>
  <si>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(mS.cm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 à t</t>
    </r>
    <r>
      <rPr>
        <vertAlign val="subscript"/>
        <sz val="11"/>
        <color theme="1"/>
        <rFont val="Calibri"/>
        <family val="2"/>
      </rPr>
      <t>n+1</t>
    </r>
  </si>
  <si>
    <t xml:space="preserve">Pente </t>
  </si>
  <si>
    <r>
      <t>k en min</t>
    </r>
    <r>
      <rPr>
        <vertAlign val="superscript"/>
        <sz val="11"/>
        <color theme="1"/>
        <rFont val="Calibri"/>
        <family val="2"/>
        <scheme val="minor"/>
      </rPr>
      <t>-1</t>
    </r>
  </si>
  <si>
    <t xml:space="preserve">%eau du solvant </t>
  </si>
  <si>
    <r>
      <t>ε</t>
    </r>
    <r>
      <rPr>
        <vertAlign val="subscript"/>
        <sz val="11"/>
        <color theme="1"/>
        <rFont val="Calibri"/>
        <family val="2"/>
      </rPr>
      <t>r</t>
    </r>
  </si>
  <si>
    <r>
      <t xml:space="preserve">La constante de vitesse k décroit avec 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>, elle va dépendre du pouvoir ionisant, dissociant du solvant qui diminue quand on ajoute de l'acétone.</t>
    </r>
  </si>
  <si>
    <t>Dosage 1</t>
  </si>
  <si>
    <t>Dosage 2</t>
  </si>
  <si>
    <t>Dosage 3</t>
  </si>
  <si>
    <t>Dosage 4</t>
  </si>
  <si>
    <t>Ci(acéto-acétate d'éthyle) en mol/L</t>
  </si>
  <si>
    <t>Veq (mL)</t>
  </si>
  <si>
    <t>V prise d'essai (mL)</t>
  </si>
  <si>
    <t xml:space="preserve">Solvant </t>
  </si>
  <si>
    <t>Méthanol</t>
  </si>
  <si>
    <t>Tert-butanol</t>
  </si>
  <si>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Calibri"/>
        <family val="2"/>
      </rPr>
      <t>r</t>
    </r>
  </si>
  <si>
    <t>V prise d'essai (L)</t>
  </si>
  <si>
    <t>%énol</t>
  </si>
  <si>
    <t>C(thiosulfate) en mol/L</t>
  </si>
  <si>
    <t>Extraction en une fois 105mL</t>
  </si>
  <si>
    <t>Extraction en 3 fois 35mL</t>
  </si>
  <si>
    <t>C(soude) en mol/L</t>
  </si>
  <si>
    <t>C(acide) en mol/L</t>
  </si>
  <si>
    <t>Constante de partage</t>
  </si>
  <si>
    <t>V(phase orga) (mL)</t>
  </si>
  <si>
    <r>
      <t>n</t>
    </r>
    <r>
      <rPr>
        <vertAlign val="subscript"/>
        <sz val="11"/>
        <color theme="1"/>
        <rFont val="Calibri"/>
        <family val="2"/>
        <scheme val="minor"/>
      </rPr>
      <t>aq</t>
    </r>
    <r>
      <rPr>
        <sz val="11"/>
        <color theme="1"/>
        <rFont val="Calibri"/>
        <family val="2"/>
        <scheme val="minor"/>
      </rPr>
      <t>(acide)</t>
    </r>
  </si>
  <si>
    <r>
      <t>n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(acide)</t>
    </r>
  </si>
  <si>
    <t>Extraction en une fois 105mL (2)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</si>
</sst>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Evolution de la conductivité</a:t>
            </a:r>
            <a:r>
              <a:rPr lang="fr-FR" baseline="0"/>
              <a:t> en fonction du temps</a:t>
            </a:r>
            <a:endParaRPr lang="fr-FR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Exp 1</c:v>
          </c:tx>
          <c:xVal>
            <c:numRef>
              <c:f>Solvolyse!$A$3:$A$23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Solvolyse!$B$3:$B$23</c:f>
              <c:numCache>
                <c:formatCode>General</c:formatCode>
                <c:ptCount val="21"/>
                <c:pt idx="0">
                  <c:v>0</c:v>
                </c:pt>
                <c:pt idx="1">
                  <c:v>1.4E-2</c:v>
                </c:pt>
                <c:pt idx="2">
                  <c:v>0.26200000000000001</c:v>
                </c:pt>
                <c:pt idx="3">
                  <c:v>0.373</c:v>
                </c:pt>
                <c:pt idx="4">
                  <c:v>0.47799999999999998</c:v>
                </c:pt>
                <c:pt idx="5">
                  <c:v>0.57699999999999996</c:v>
                </c:pt>
                <c:pt idx="6">
                  <c:v>0.67</c:v>
                </c:pt>
                <c:pt idx="7">
                  <c:v>0.76</c:v>
                </c:pt>
                <c:pt idx="8">
                  <c:v>0.84599999999999997</c:v>
                </c:pt>
                <c:pt idx="9">
                  <c:v>0.92600000000000005</c:v>
                </c:pt>
                <c:pt idx="10">
                  <c:v>1.0049999999999999</c:v>
                </c:pt>
                <c:pt idx="11">
                  <c:v>1.08</c:v>
                </c:pt>
                <c:pt idx="12">
                  <c:v>1.153</c:v>
                </c:pt>
                <c:pt idx="13">
                  <c:v>1.222</c:v>
                </c:pt>
                <c:pt idx="14">
                  <c:v>1.288</c:v>
                </c:pt>
                <c:pt idx="15">
                  <c:v>1.35</c:v>
                </c:pt>
                <c:pt idx="16">
                  <c:v>1.4079999999999999</c:v>
                </c:pt>
                <c:pt idx="17">
                  <c:v>1.468</c:v>
                </c:pt>
                <c:pt idx="18">
                  <c:v>1.5229999999999999</c:v>
                </c:pt>
                <c:pt idx="19">
                  <c:v>1.5780000000000001</c:v>
                </c:pt>
                <c:pt idx="20">
                  <c:v>1.6279999999999999</c:v>
                </c:pt>
              </c:numCache>
            </c:numRef>
          </c:yVal>
        </c:ser>
        <c:ser>
          <c:idx val="1"/>
          <c:order val="1"/>
          <c:tx>
            <c:v>Exp 2 </c:v>
          </c:tx>
          <c:xVal>
            <c:numRef>
              <c:f>Solvolyse!$A$3:$A$23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Solvolyse!$F$3:$F$22</c:f>
              <c:numCache>
                <c:formatCode>General</c:formatCode>
                <c:ptCount val="20"/>
                <c:pt idx="0">
                  <c:v>0.01</c:v>
                </c:pt>
                <c:pt idx="1">
                  <c:v>3.7999999999999999E-2</c:v>
                </c:pt>
                <c:pt idx="2">
                  <c:v>6.1199999999999997E-2</c:v>
                </c:pt>
                <c:pt idx="3">
                  <c:v>8.2799999999999999E-2</c:v>
                </c:pt>
                <c:pt idx="4">
                  <c:v>0.105</c:v>
                </c:pt>
                <c:pt idx="5">
                  <c:v>0.126</c:v>
                </c:pt>
                <c:pt idx="6">
                  <c:v>0.14599999999999999</c:v>
                </c:pt>
                <c:pt idx="7">
                  <c:v>0.16600000000000001</c:v>
                </c:pt>
                <c:pt idx="8">
                  <c:v>0.186</c:v>
                </c:pt>
                <c:pt idx="9">
                  <c:v>0.20300000000000001</c:v>
                </c:pt>
                <c:pt idx="10">
                  <c:v>0.221</c:v>
                </c:pt>
                <c:pt idx="11">
                  <c:v>0.23899999999999999</c:v>
                </c:pt>
                <c:pt idx="12">
                  <c:v>0.25600000000000001</c:v>
                </c:pt>
                <c:pt idx="13">
                  <c:v>0.27300000000000002</c:v>
                </c:pt>
                <c:pt idx="14">
                  <c:v>0.28899999999999998</c:v>
                </c:pt>
                <c:pt idx="15">
                  <c:v>0.30299999999999999</c:v>
                </c:pt>
              </c:numCache>
            </c:numRef>
          </c:yVal>
        </c:ser>
        <c:ser>
          <c:idx val="2"/>
          <c:order val="2"/>
          <c:tx>
            <c:v>Exp 3 </c:v>
          </c:tx>
          <c:xVal>
            <c:numRef>
              <c:f>Solvolyse!$A$3:$A$23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Solvolyse!$H$3:$H$17</c:f>
              <c:numCache>
                <c:formatCode>General</c:formatCode>
                <c:ptCount val="15"/>
                <c:pt idx="0">
                  <c:v>0.01</c:v>
                </c:pt>
                <c:pt idx="1">
                  <c:v>0.22500000000000001</c:v>
                </c:pt>
                <c:pt idx="2">
                  <c:v>0.39</c:v>
                </c:pt>
                <c:pt idx="3">
                  <c:v>0.54</c:v>
                </c:pt>
                <c:pt idx="4">
                  <c:v>0.67400000000000004</c:v>
                </c:pt>
                <c:pt idx="5">
                  <c:v>0.79500000000000004</c:v>
                </c:pt>
                <c:pt idx="6">
                  <c:v>0.89200000000000002</c:v>
                </c:pt>
                <c:pt idx="7">
                  <c:v>0.98599999999999999</c:v>
                </c:pt>
                <c:pt idx="8">
                  <c:v>1.0740000000000001</c:v>
                </c:pt>
                <c:pt idx="9">
                  <c:v>1.1499999999999999</c:v>
                </c:pt>
                <c:pt idx="10">
                  <c:v>1.2849999999999999</c:v>
                </c:pt>
                <c:pt idx="11">
                  <c:v>1.345</c:v>
                </c:pt>
                <c:pt idx="12">
                  <c:v>1.4</c:v>
                </c:pt>
                <c:pt idx="13">
                  <c:v>1.4510000000000001</c:v>
                </c:pt>
                <c:pt idx="14">
                  <c:v>1.4950000000000001</c:v>
                </c:pt>
              </c:numCache>
            </c:numRef>
          </c:yVal>
        </c:ser>
        <c:axId val="136888704"/>
        <c:axId val="136890624"/>
      </c:scatterChart>
      <c:valAx>
        <c:axId val="13688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 en</a:t>
                </a:r>
                <a:r>
                  <a:rPr lang="fr-FR" baseline="0"/>
                  <a:t> min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136890624"/>
        <c:crosses val="autoZero"/>
        <c:crossBetween val="midCat"/>
      </c:valAx>
      <c:valAx>
        <c:axId val="136890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Conductivité</a:t>
                </a:r>
                <a:r>
                  <a:rPr lang="fr-FR" baseline="0"/>
                  <a:t> en mS/cm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13688870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Détermination</a:t>
            </a:r>
            <a:r>
              <a:rPr lang="fr-FR" baseline="0"/>
              <a:t> de k par la méthode de Guggenheim</a:t>
            </a:r>
            <a:endParaRPr lang="fr-FR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Exp 1 </c:v>
          </c:tx>
          <c:trendline>
            <c:trendlineType val="linear"/>
            <c:dispRSqr val="1"/>
            <c:dispEq val="1"/>
            <c:trendlineLbl>
              <c:layout>
                <c:manualLayout>
                  <c:x val="-0.1370966892270061"/>
                  <c:y val="4.3702834607306444E-2"/>
                </c:manualLayout>
              </c:layout>
              <c:numFmt formatCode="General" sourceLinked="0"/>
              <c:spPr>
                <a:ln>
                  <a:solidFill>
                    <a:srgbClr val="0070C0"/>
                  </a:solidFill>
                </a:ln>
              </c:spPr>
            </c:trendlineLbl>
          </c:trendline>
          <c:xVal>
            <c:numRef>
              <c:f>Solvolyse!$C$4:$C$22</c:f>
              <c:numCache>
                <c:formatCode>General</c:formatCode>
                <c:ptCount val="19"/>
                <c:pt idx="0">
                  <c:v>0.26200000000000001</c:v>
                </c:pt>
                <c:pt idx="1">
                  <c:v>0.373</c:v>
                </c:pt>
                <c:pt idx="2">
                  <c:v>0.47799999999999998</c:v>
                </c:pt>
                <c:pt idx="3">
                  <c:v>0.57699999999999996</c:v>
                </c:pt>
                <c:pt idx="4">
                  <c:v>0.67</c:v>
                </c:pt>
                <c:pt idx="5">
                  <c:v>0.76</c:v>
                </c:pt>
                <c:pt idx="6">
                  <c:v>0.84599999999999997</c:v>
                </c:pt>
                <c:pt idx="7">
                  <c:v>0.92600000000000005</c:v>
                </c:pt>
                <c:pt idx="8">
                  <c:v>1.0049999999999999</c:v>
                </c:pt>
                <c:pt idx="9">
                  <c:v>1.08</c:v>
                </c:pt>
                <c:pt idx="10">
                  <c:v>1.153</c:v>
                </c:pt>
                <c:pt idx="11">
                  <c:v>1.222</c:v>
                </c:pt>
                <c:pt idx="12">
                  <c:v>1.288</c:v>
                </c:pt>
                <c:pt idx="13">
                  <c:v>1.35</c:v>
                </c:pt>
                <c:pt idx="14">
                  <c:v>1.4079999999999999</c:v>
                </c:pt>
                <c:pt idx="15">
                  <c:v>1.468</c:v>
                </c:pt>
                <c:pt idx="16">
                  <c:v>1.5229999999999999</c:v>
                </c:pt>
                <c:pt idx="17">
                  <c:v>1.5780000000000001</c:v>
                </c:pt>
                <c:pt idx="18">
                  <c:v>1.6279999999999999</c:v>
                </c:pt>
              </c:numCache>
            </c:numRef>
          </c:xVal>
          <c:yVal>
            <c:numRef>
              <c:f>Solvolyse!$B$4:$B$22</c:f>
              <c:numCache>
                <c:formatCode>General</c:formatCode>
                <c:ptCount val="19"/>
                <c:pt idx="0">
                  <c:v>1.4E-2</c:v>
                </c:pt>
                <c:pt idx="1">
                  <c:v>0.26200000000000001</c:v>
                </c:pt>
                <c:pt idx="2">
                  <c:v>0.373</c:v>
                </c:pt>
                <c:pt idx="3">
                  <c:v>0.47799999999999998</c:v>
                </c:pt>
                <c:pt idx="4">
                  <c:v>0.57699999999999996</c:v>
                </c:pt>
                <c:pt idx="5">
                  <c:v>0.67</c:v>
                </c:pt>
                <c:pt idx="6">
                  <c:v>0.76</c:v>
                </c:pt>
                <c:pt idx="7">
                  <c:v>0.84599999999999997</c:v>
                </c:pt>
                <c:pt idx="8">
                  <c:v>0.92600000000000005</c:v>
                </c:pt>
                <c:pt idx="9">
                  <c:v>1.0049999999999999</c:v>
                </c:pt>
                <c:pt idx="10">
                  <c:v>1.08</c:v>
                </c:pt>
                <c:pt idx="11">
                  <c:v>1.153</c:v>
                </c:pt>
                <c:pt idx="12">
                  <c:v>1.222</c:v>
                </c:pt>
                <c:pt idx="13">
                  <c:v>1.288</c:v>
                </c:pt>
                <c:pt idx="14">
                  <c:v>1.35</c:v>
                </c:pt>
                <c:pt idx="15">
                  <c:v>1.4079999999999999</c:v>
                </c:pt>
                <c:pt idx="16">
                  <c:v>1.468</c:v>
                </c:pt>
                <c:pt idx="17">
                  <c:v>1.5229999999999999</c:v>
                </c:pt>
                <c:pt idx="18">
                  <c:v>1.5780000000000001</c:v>
                </c:pt>
              </c:numCache>
            </c:numRef>
          </c:yVal>
        </c:ser>
        <c:ser>
          <c:idx val="1"/>
          <c:order val="1"/>
          <c:tx>
            <c:v>Exp2</c:v>
          </c:tx>
          <c:trendline>
            <c:trendlineType val="linear"/>
            <c:dispRSqr val="1"/>
            <c:dispEq val="1"/>
            <c:trendlineLbl>
              <c:layout>
                <c:manualLayout>
                  <c:x val="-1.2994574896678778E-3"/>
                  <c:y val="-2.0902907573389223E-2"/>
                </c:manualLayout>
              </c:layout>
              <c:numFmt formatCode="General" sourceLinked="0"/>
              <c:spPr>
                <a:ln>
                  <a:solidFill>
                    <a:srgbClr val="FF0000"/>
                  </a:solidFill>
                </a:ln>
              </c:spPr>
            </c:trendlineLbl>
          </c:trendline>
          <c:xVal>
            <c:numRef>
              <c:f>Solvolyse!$G$3:$G$17</c:f>
              <c:numCache>
                <c:formatCode>General</c:formatCode>
                <c:ptCount val="15"/>
                <c:pt idx="0">
                  <c:v>3.7999999999999999E-2</c:v>
                </c:pt>
                <c:pt idx="1">
                  <c:v>6.1199999999999997E-2</c:v>
                </c:pt>
                <c:pt idx="2">
                  <c:v>8.2799999999999999E-2</c:v>
                </c:pt>
                <c:pt idx="3">
                  <c:v>0.105</c:v>
                </c:pt>
                <c:pt idx="4">
                  <c:v>0.126</c:v>
                </c:pt>
                <c:pt idx="5">
                  <c:v>0.14599999999999999</c:v>
                </c:pt>
                <c:pt idx="6">
                  <c:v>0.16600000000000001</c:v>
                </c:pt>
                <c:pt idx="7">
                  <c:v>0.186</c:v>
                </c:pt>
                <c:pt idx="8">
                  <c:v>0.20300000000000001</c:v>
                </c:pt>
                <c:pt idx="9">
                  <c:v>0.221</c:v>
                </c:pt>
                <c:pt idx="10">
                  <c:v>0.23899999999999999</c:v>
                </c:pt>
                <c:pt idx="11">
                  <c:v>0.25600000000000001</c:v>
                </c:pt>
                <c:pt idx="12">
                  <c:v>0.27300000000000002</c:v>
                </c:pt>
                <c:pt idx="13">
                  <c:v>0.28899999999999998</c:v>
                </c:pt>
                <c:pt idx="14">
                  <c:v>0.30299999999999999</c:v>
                </c:pt>
              </c:numCache>
            </c:numRef>
          </c:xVal>
          <c:yVal>
            <c:numRef>
              <c:f>Solvolyse!$F$3:$F$17</c:f>
              <c:numCache>
                <c:formatCode>General</c:formatCode>
                <c:ptCount val="15"/>
                <c:pt idx="0">
                  <c:v>0.01</c:v>
                </c:pt>
                <c:pt idx="1">
                  <c:v>3.7999999999999999E-2</c:v>
                </c:pt>
                <c:pt idx="2">
                  <c:v>6.1199999999999997E-2</c:v>
                </c:pt>
                <c:pt idx="3">
                  <c:v>8.2799999999999999E-2</c:v>
                </c:pt>
                <c:pt idx="4">
                  <c:v>0.105</c:v>
                </c:pt>
                <c:pt idx="5">
                  <c:v>0.126</c:v>
                </c:pt>
                <c:pt idx="6">
                  <c:v>0.14599999999999999</c:v>
                </c:pt>
                <c:pt idx="7">
                  <c:v>0.16600000000000001</c:v>
                </c:pt>
                <c:pt idx="8">
                  <c:v>0.186</c:v>
                </c:pt>
                <c:pt idx="9">
                  <c:v>0.20300000000000001</c:v>
                </c:pt>
                <c:pt idx="10">
                  <c:v>0.221</c:v>
                </c:pt>
                <c:pt idx="11">
                  <c:v>0.23899999999999999</c:v>
                </c:pt>
                <c:pt idx="12">
                  <c:v>0.25600000000000001</c:v>
                </c:pt>
                <c:pt idx="13">
                  <c:v>0.27300000000000002</c:v>
                </c:pt>
                <c:pt idx="14">
                  <c:v>0.28899999999999998</c:v>
                </c:pt>
              </c:numCache>
            </c:numRef>
          </c:yVal>
        </c:ser>
        <c:ser>
          <c:idx val="2"/>
          <c:order val="2"/>
          <c:tx>
            <c:v>Exp 3</c:v>
          </c:tx>
          <c:trendline>
            <c:trendlineType val="linear"/>
            <c:dispRSqr val="1"/>
            <c:dispEq val="1"/>
            <c:trendlineLbl>
              <c:layout>
                <c:manualLayout>
                  <c:x val="4.1116374497477522E-2"/>
                  <c:y val="0.16575966229007241"/>
                </c:manualLayout>
              </c:layout>
              <c:numFmt formatCode="General" sourceLinked="0"/>
              <c:spPr>
                <a:ln>
                  <a:solidFill>
                    <a:srgbClr val="92D050"/>
                  </a:solidFill>
                </a:ln>
              </c:spPr>
            </c:trendlineLbl>
          </c:trendline>
          <c:xVal>
            <c:numRef>
              <c:f>Solvolyse!$I$3:$I$16</c:f>
              <c:numCache>
                <c:formatCode>General</c:formatCode>
                <c:ptCount val="14"/>
                <c:pt idx="0">
                  <c:v>0.22500000000000001</c:v>
                </c:pt>
                <c:pt idx="1">
                  <c:v>0.39</c:v>
                </c:pt>
                <c:pt idx="2">
                  <c:v>0.54</c:v>
                </c:pt>
                <c:pt idx="3">
                  <c:v>0.67400000000000004</c:v>
                </c:pt>
                <c:pt idx="4">
                  <c:v>0.79500000000000004</c:v>
                </c:pt>
                <c:pt idx="5">
                  <c:v>0.89200000000000002</c:v>
                </c:pt>
                <c:pt idx="6">
                  <c:v>0.98599999999999999</c:v>
                </c:pt>
                <c:pt idx="7">
                  <c:v>1.0740000000000001</c:v>
                </c:pt>
                <c:pt idx="8">
                  <c:v>1.1499999999999999</c:v>
                </c:pt>
                <c:pt idx="9">
                  <c:v>1.2849999999999999</c:v>
                </c:pt>
                <c:pt idx="10">
                  <c:v>1.345</c:v>
                </c:pt>
                <c:pt idx="11">
                  <c:v>1.4</c:v>
                </c:pt>
                <c:pt idx="12">
                  <c:v>1.4510000000000001</c:v>
                </c:pt>
                <c:pt idx="13">
                  <c:v>1.4950000000000001</c:v>
                </c:pt>
              </c:numCache>
            </c:numRef>
          </c:xVal>
          <c:yVal>
            <c:numRef>
              <c:f>Solvolyse!$H$3:$H$16</c:f>
              <c:numCache>
                <c:formatCode>General</c:formatCode>
                <c:ptCount val="14"/>
                <c:pt idx="0">
                  <c:v>0.01</c:v>
                </c:pt>
                <c:pt idx="1">
                  <c:v>0.22500000000000001</c:v>
                </c:pt>
                <c:pt idx="2">
                  <c:v>0.39</c:v>
                </c:pt>
                <c:pt idx="3">
                  <c:v>0.54</c:v>
                </c:pt>
                <c:pt idx="4">
                  <c:v>0.67400000000000004</c:v>
                </c:pt>
                <c:pt idx="5">
                  <c:v>0.79500000000000004</c:v>
                </c:pt>
                <c:pt idx="6">
                  <c:v>0.89200000000000002</c:v>
                </c:pt>
                <c:pt idx="7">
                  <c:v>0.98599999999999999</c:v>
                </c:pt>
                <c:pt idx="8">
                  <c:v>1.0740000000000001</c:v>
                </c:pt>
                <c:pt idx="9">
                  <c:v>1.1499999999999999</c:v>
                </c:pt>
                <c:pt idx="10">
                  <c:v>1.2849999999999999</c:v>
                </c:pt>
                <c:pt idx="11">
                  <c:v>1.345</c:v>
                </c:pt>
                <c:pt idx="12">
                  <c:v>1.4</c:v>
                </c:pt>
                <c:pt idx="13">
                  <c:v>1.4510000000000001</c:v>
                </c:pt>
              </c:numCache>
            </c:numRef>
          </c:yVal>
        </c:ser>
        <c:dLbls/>
        <c:axId val="110979328"/>
        <c:axId val="121586816"/>
      </c:scatterChart>
      <c:valAx>
        <c:axId val="110979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Conductivité</a:t>
                </a:r>
                <a:r>
                  <a:rPr lang="fr-FR" baseline="0"/>
                  <a:t> à t(n+1)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121586816"/>
        <c:crosses val="autoZero"/>
        <c:crossBetween val="midCat"/>
      </c:valAx>
      <c:valAx>
        <c:axId val="121586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Conductivité à t(n)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0979328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opLeftCell="B7" workbookViewId="0">
      <selection activeCell="A26" sqref="A26:XFD26"/>
    </sheetView>
  </sheetViews>
  <sheetFormatPr baseColWidth="10" defaultRowHeight="15"/>
  <cols>
    <col min="1" max="1" width="15.85546875" bestFit="1" customWidth="1"/>
    <col min="2" max="2" width="26.5703125" bestFit="1" customWidth="1"/>
    <col min="3" max="5" width="26.5703125" customWidth="1"/>
    <col min="6" max="6" width="26.5703125" bestFit="1" customWidth="1"/>
    <col min="7" max="7" width="26.5703125" customWidth="1"/>
    <col min="8" max="8" width="26.5703125" bestFit="1" customWidth="1"/>
    <col min="9" max="9" width="28.5703125" customWidth="1"/>
  </cols>
  <sheetData>
    <row r="1" spans="1:9">
      <c r="B1" s="2" t="s">
        <v>1</v>
      </c>
      <c r="C1" s="2"/>
      <c r="D1" s="1"/>
      <c r="E1" s="1"/>
      <c r="F1" s="2" t="s">
        <v>2</v>
      </c>
      <c r="G1" s="2"/>
      <c r="H1" s="2" t="s">
        <v>3</v>
      </c>
      <c r="I1" s="2"/>
    </row>
    <row r="2" spans="1:9" ht="18.75">
      <c r="A2" t="s">
        <v>0</v>
      </c>
      <c r="B2" s="3" t="s">
        <v>4</v>
      </c>
      <c r="C2" s="3" t="s">
        <v>5</v>
      </c>
      <c r="D2" s="3"/>
      <c r="E2" s="3"/>
      <c r="F2" s="3" t="s">
        <v>4</v>
      </c>
      <c r="G2" s="3" t="s">
        <v>5</v>
      </c>
      <c r="H2" s="3" t="s">
        <v>4</v>
      </c>
      <c r="I2" s="3" t="s">
        <v>5</v>
      </c>
    </row>
    <row r="3" spans="1:9">
      <c r="A3">
        <v>0</v>
      </c>
      <c r="B3">
        <v>0</v>
      </c>
      <c r="C3">
        <v>1.4E-2</v>
      </c>
      <c r="F3">
        <v>0.01</v>
      </c>
      <c r="G3">
        <v>3.7999999999999999E-2</v>
      </c>
      <c r="H3">
        <v>0.01</v>
      </c>
      <c r="I3">
        <v>0.22500000000000001</v>
      </c>
    </row>
    <row r="4" spans="1:9">
      <c r="A4">
        <v>1</v>
      </c>
      <c r="B4">
        <v>1.4E-2</v>
      </c>
      <c r="C4">
        <v>0.26200000000000001</v>
      </c>
      <c r="D4">
        <v>1.2E-2</v>
      </c>
      <c r="F4">
        <v>3.7999999999999999E-2</v>
      </c>
      <c r="G4">
        <v>6.1199999999999997E-2</v>
      </c>
      <c r="H4">
        <v>0.22500000000000001</v>
      </c>
      <c r="I4">
        <v>0.39</v>
      </c>
    </row>
    <row r="5" spans="1:9">
      <c r="A5">
        <v>2</v>
      </c>
      <c r="B5">
        <v>0.26200000000000001</v>
      </c>
      <c r="C5">
        <v>0.373</v>
      </c>
      <c r="F5">
        <v>6.1199999999999997E-2</v>
      </c>
      <c r="G5">
        <v>8.2799999999999999E-2</v>
      </c>
      <c r="H5">
        <v>0.39</v>
      </c>
      <c r="I5">
        <v>0.54</v>
      </c>
    </row>
    <row r="6" spans="1:9">
      <c r="A6">
        <v>3</v>
      </c>
      <c r="B6">
        <v>0.373</v>
      </c>
      <c r="C6">
        <v>0.47799999999999998</v>
      </c>
      <c r="D6">
        <v>0.3</v>
      </c>
      <c r="F6">
        <v>8.2799999999999999E-2</v>
      </c>
      <c r="G6">
        <v>0.105</v>
      </c>
      <c r="H6">
        <v>0.54</v>
      </c>
      <c r="I6">
        <v>0.67400000000000004</v>
      </c>
    </row>
    <row r="7" spans="1:9">
      <c r="A7">
        <v>4</v>
      </c>
      <c r="B7">
        <v>0.47799999999999998</v>
      </c>
      <c r="C7">
        <v>0.57699999999999996</v>
      </c>
      <c r="F7">
        <v>0.105</v>
      </c>
      <c r="G7">
        <v>0.126</v>
      </c>
      <c r="H7">
        <v>0.67400000000000004</v>
      </c>
      <c r="I7">
        <v>0.79500000000000004</v>
      </c>
    </row>
    <row r="8" spans="1:9">
      <c r="A8">
        <v>5</v>
      </c>
      <c r="B8">
        <v>0.57699999999999996</v>
      </c>
      <c r="C8">
        <v>0.67</v>
      </c>
      <c r="F8">
        <v>0.126</v>
      </c>
      <c r="G8">
        <v>0.14599999999999999</v>
      </c>
      <c r="H8">
        <v>0.79500000000000004</v>
      </c>
      <c r="I8">
        <v>0.89200000000000002</v>
      </c>
    </row>
    <row r="9" spans="1:9">
      <c r="A9">
        <v>6</v>
      </c>
      <c r="B9">
        <v>0.67</v>
      </c>
      <c r="C9">
        <v>0.76</v>
      </c>
      <c r="F9">
        <v>0.14599999999999999</v>
      </c>
      <c r="G9">
        <v>0.16600000000000001</v>
      </c>
      <c r="H9">
        <v>0.89200000000000002</v>
      </c>
      <c r="I9">
        <v>0.98599999999999999</v>
      </c>
    </row>
    <row r="10" spans="1:9">
      <c r="A10">
        <v>7</v>
      </c>
      <c r="B10">
        <v>0.76</v>
      </c>
      <c r="C10">
        <v>0.84599999999999997</v>
      </c>
      <c r="F10">
        <v>0.16600000000000001</v>
      </c>
      <c r="G10">
        <v>0.186</v>
      </c>
      <c r="H10">
        <v>0.98599999999999999</v>
      </c>
      <c r="I10">
        <v>1.0740000000000001</v>
      </c>
    </row>
    <row r="11" spans="1:9">
      <c r="A11">
        <v>8</v>
      </c>
      <c r="B11">
        <v>0.84599999999999997</v>
      </c>
      <c r="C11">
        <v>0.92600000000000005</v>
      </c>
      <c r="F11">
        <v>0.186</v>
      </c>
      <c r="G11">
        <v>0.20300000000000001</v>
      </c>
      <c r="H11">
        <v>1.0740000000000001</v>
      </c>
      <c r="I11">
        <v>1.1499999999999999</v>
      </c>
    </row>
    <row r="12" spans="1:9">
      <c r="A12">
        <v>9</v>
      </c>
      <c r="B12">
        <v>0.92600000000000005</v>
      </c>
      <c r="C12">
        <v>1.0049999999999999</v>
      </c>
      <c r="F12">
        <v>0.20300000000000001</v>
      </c>
      <c r="G12">
        <v>0.221</v>
      </c>
      <c r="H12">
        <v>1.1499999999999999</v>
      </c>
      <c r="I12">
        <v>1.2849999999999999</v>
      </c>
    </row>
    <row r="13" spans="1:9">
      <c r="A13">
        <v>10</v>
      </c>
      <c r="B13">
        <v>1.0049999999999999</v>
      </c>
      <c r="C13">
        <v>1.08</v>
      </c>
      <c r="F13">
        <v>0.221</v>
      </c>
      <c r="G13">
        <v>0.23899999999999999</v>
      </c>
      <c r="H13">
        <v>1.2849999999999999</v>
      </c>
      <c r="I13">
        <v>1.345</v>
      </c>
    </row>
    <row r="14" spans="1:9">
      <c r="A14">
        <v>11</v>
      </c>
      <c r="B14">
        <v>1.08</v>
      </c>
      <c r="C14">
        <v>1.153</v>
      </c>
      <c r="F14">
        <v>0.23899999999999999</v>
      </c>
      <c r="G14">
        <v>0.25600000000000001</v>
      </c>
      <c r="H14">
        <v>1.345</v>
      </c>
      <c r="I14">
        <v>1.4</v>
      </c>
    </row>
    <row r="15" spans="1:9">
      <c r="A15">
        <v>12</v>
      </c>
      <c r="B15">
        <v>1.153</v>
      </c>
      <c r="C15">
        <v>1.222</v>
      </c>
      <c r="F15">
        <v>0.25600000000000001</v>
      </c>
      <c r="G15">
        <v>0.27300000000000002</v>
      </c>
      <c r="H15">
        <v>1.4</v>
      </c>
      <c r="I15">
        <v>1.4510000000000001</v>
      </c>
    </row>
    <row r="16" spans="1:9">
      <c r="A16">
        <v>13</v>
      </c>
      <c r="B16">
        <v>1.222</v>
      </c>
      <c r="C16">
        <v>1.288</v>
      </c>
      <c r="F16">
        <v>0.27300000000000002</v>
      </c>
      <c r="G16">
        <v>0.28899999999999998</v>
      </c>
      <c r="H16">
        <v>1.4510000000000001</v>
      </c>
      <c r="I16">
        <v>1.4950000000000001</v>
      </c>
    </row>
    <row r="17" spans="1:9">
      <c r="A17">
        <v>14</v>
      </c>
      <c r="B17">
        <v>1.288</v>
      </c>
      <c r="C17">
        <v>1.35</v>
      </c>
      <c r="F17">
        <v>0.28899999999999998</v>
      </c>
      <c r="G17">
        <v>0.30299999999999999</v>
      </c>
      <c r="H17">
        <v>1.4950000000000001</v>
      </c>
    </row>
    <row r="18" spans="1:9">
      <c r="A18">
        <v>15</v>
      </c>
      <c r="B18">
        <v>1.35</v>
      </c>
      <c r="C18">
        <v>1.4079999999999999</v>
      </c>
      <c r="F18">
        <v>0.30299999999999999</v>
      </c>
    </row>
    <row r="19" spans="1:9">
      <c r="A19">
        <v>16</v>
      </c>
      <c r="B19">
        <v>1.4079999999999999</v>
      </c>
      <c r="C19">
        <v>1.468</v>
      </c>
    </row>
    <row r="20" spans="1:9">
      <c r="A20">
        <v>17</v>
      </c>
      <c r="B20">
        <v>1.468</v>
      </c>
      <c r="C20">
        <v>1.5229999999999999</v>
      </c>
    </row>
    <row r="21" spans="1:9">
      <c r="A21">
        <v>18</v>
      </c>
      <c r="B21">
        <v>1.5229999999999999</v>
      </c>
      <c r="C21">
        <v>1.5780000000000001</v>
      </c>
    </row>
    <row r="22" spans="1:9">
      <c r="A22">
        <v>19</v>
      </c>
      <c r="B22">
        <v>1.5780000000000001</v>
      </c>
      <c r="C22">
        <v>1.6279999999999999</v>
      </c>
    </row>
    <row r="23" spans="1:9">
      <c r="A23">
        <v>20</v>
      </c>
      <c r="B23">
        <v>1.6279999999999999</v>
      </c>
    </row>
    <row r="25" spans="1:9">
      <c r="A25" t="s">
        <v>6</v>
      </c>
      <c r="B25" s="2">
        <f>SLOPE(B4:B22,C4:C22)</f>
        <v>1.0784415599190933</v>
      </c>
      <c r="C25" s="2"/>
      <c r="D25" s="1"/>
      <c r="E25" s="1"/>
      <c r="F25" s="2">
        <f>SLOPE(F3:F17,G3:G17)</f>
        <v>1.0381332229748215</v>
      </c>
      <c r="G25" s="2"/>
      <c r="H25" s="2">
        <f>SLOPE(H3:H16,I3:I16)</f>
        <v>1.1108512435064484</v>
      </c>
      <c r="I25" s="2"/>
    </row>
    <row r="26" spans="1:9" ht="17.25">
      <c r="A26" t="s">
        <v>7</v>
      </c>
      <c r="B26" s="2">
        <f>LN(B25)</f>
        <v>7.5516998933959495E-2</v>
      </c>
      <c r="C26" s="2"/>
      <c r="D26" s="1"/>
      <c r="E26" s="1"/>
      <c r="F26" s="2">
        <f t="shared" ref="F26" si="0">LN(F25)</f>
        <v>3.7424122341236453E-2</v>
      </c>
      <c r="G26" s="2"/>
      <c r="H26" s="2">
        <f t="shared" ref="H26" si="1">LN(H25)</f>
        <v>0.10512660745924</v>
      </c>
      <c r="I26" s="2"/>
    </row>
    <row r="27" spans="1:9">
      <c r="A27" t="s">
        <v>8</v>
      </c>
      <c r="B27" s="2">
        <v>50</v>
      </c>
      <c r="C27" s="2"/>
      <c r="D27" s="1"/>
      <c r="E27" s="1"/>
      <c r="F27" s="2">
        <v>40</v>
      </c>
      <c r="G27" s="2"/>
      <c r="H27" s="2">
        <v>60</v>
      </c>
      <c r="I27" s="2"/>
    </row>
    <row r="28" spans="1:9" ht="18">
      <c r="A28" s="3" t="s">
        <v>9</v>
      </c>
      <c r="B28" s="2">
        <v>48.2</v>
      </c>
      <c r="C28" s="2"/>
      <c r="D28" s="1"/>
      <c r="E28" s="1"/>
      <c r="F28" s="2">
        <v>41.8</v>
      </c>
      <c r="G28" s="2"/>
      <c r="H28" s="2">
        <v>54.6</v>
      </c>
      <c r="I28" s="2"/>
    </row>
    <row r="30" spans="1:9" ht="18">
      <c r="A30" t="s">
        <v>10</v>
      </c>
    </row>
  </sheetData>
  <mergeCells count="15">
    <mergeCell ref="B28:C28"/>
    <mergeCell ref="F28:G28"/>
    <mergeCell ref="H28:I28"/>
    <mergeCell ref="B26:C26"/>
    <mergeCell ref="F26:G26"/>
    <mergeCell ref="H26:I26"/>
    <mergeCell ref="B27:C27"/>
    <mergeCell ref="F27:G27"/>
    <mergeCell ref="H27:I27"/>
    <mergeCell ref="B1:C1"/>
    <mergeCell ref="F1:G1"/>
    <mergeCell ref="H1:I1"/>
    <mergeCell ref="B25:C25"/>
    <mergeCell ref="F25:G25"/>
    <mergeCell ref="H25:I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8" sqref="C8"/>
    </sheetView>
  </sheetViews>
  <sheetFormatPr baseColWidth="10" defaultRowHeight="15"/>
  <cols>
    <col min="1" max="1" width="19.140625" style="4" customWidth="1"/>
    <col min="2" max="16384" width="11.42578125" style="4"/>
  </cols>
  <sheetData>
    <row r="1" spans="1:5">
      <c r="B1" s="4" t="s">
        <v>11</v>
      </c>
      <c r="C1" s="4" t="s">
        <v>12</v>
      </c>
      <c r="D1" s="4" t="s">
        <v>13</v>
      </c>
      <c r="E1" s="4" t="s">
        <v>14</v>
      </c>
    </row>
    <row r="2" spans="1:5">
      <c r="A2" s="4" t="s">
        <v>18</v>
      </c>
      <c r="B2" s="6" t="s">
        <v>19</v>
      </c>
      <c r="C2" s="6"/>
      <c r="D2" s="6" t="s">
        <v>20</v>
      </c>
      <c r="E2" s="6"/>
    </row>
    <row r="3" spans="1:5" ht="18">
      <c r="A3" s="7" t="s">
        <v>21</v>
      </c>
      <c r="B3" s="6">
        <v>32.700000000000003</v>
      </c>
      <c r="C3" s="6"/>
      <c r="D3" s="6">
        <v>12.5</v>
      </c>
      <c r="E3" s="6"/>
    </row>
    <row r="4" spans="1:5" ht="30">
      <c r="A4" s="5" t="s">
        <v>15</v>
      </c>
      <c r="B4" s="8">
        <v>0.1</v>
      </c>
      <c r="C4" s="8">
        <v>0.3</v>
      </c>
      <c r="D4" s="8">
        <v>0.1</v>
      </c>
      <c r="E4" s="8">
        <v>0.3</v>
      </c>
    </row>
    <row r="5" spans="1:5">
      <c r="A5" s="4" t="s">
        <v>22</v>
      </c>
      <c r="B5" s="8">
        <v>0.01</v>
      </c>
      <c r="C5" s="8">
        <v>0.01</v>
      </c>
      <c r="D5" s="8">
        <v>0.01</v>
      </c>
      <c r="E5" s="8">
        <v>0.01</v>
      </c>
    </row>
    <row r="6" spans="1:5">
      <c r="A6" s="4" t="s">
        <v>16</v>
      </c>
      <c r="B6" s="8">
        <v>1.3</v>
      </c>
      <c r="C6" s="8">
        <v>3.6</v>
      </c>
      <c r="D6" s="8">
        <v>2.7</v>
      </c>
      <c r="E6" s="8">
        <v>7.3</v>
      </c>
    </row>
    <row r="7" spans="1:5" ht="30">
      <c r="A7" s="5" t="s">
        <v>24</v>
      </c>
      <c r="B7" s="9">
        <v>0.1</v>
      </c>
      <c r="C7" s="9"/>
      <c r="D7" s="9"/>
      <c r="E7" s="9"/>
    </row>
    <row r="8" spans="1:5">
      <c r="A8" s="4" t="s">
        <v>23</v>
      </c>
      <c r="B8" s="8">
        <f>($B$7*B6*10^-3)/(2*B4*B5)*100</f>
        <v>6.5</v>
      </c>
      <c r="C8" s="8">
        <f t="shared" ref="C8:E8" si="0">($B$7*C6*10^-3)/(2*C4*C5)*100</f>
        <v>6.0000000000000009</v>
      </c>
      <c r="D8" s="8">
        <f t="shared" si="0"/>
        <v>13.5</v>
      </c>
      <c r="E8" s="8">
        <f t="shared" si="0"/>
        <v>12.166666666666666</v>
      </c>
    </row>
  </sheetData>
  <mergeCells count="5">
    <mergeCell ref="B2:C2"/>
    <mergeCell ref="D2:E2"/>
    <mergeCell ref="B3:C3"/>
    <mergeCell ref="D3:E3"/>
    <mergeCell ref="B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0"/>
  <sheetViews>
    <sheetView workbookViewId="0">
      <selection activeCell="C10" sqref="C10"/>
    </sheetView>
  </sheetViews>
  <sheetFormatPr baseColWidth="10" defaultRowHeight="15"/>
  <cols>
    <col min="1" max="1" width="29.42578125" style="4" bestFit="1" customWidth="1"/>
    <col min="2" max="2" width="11.42578125" style="4"/>
    <col min="3" max="3" width="17.42578125" style="4" bestFit="1" customWidth="1"/>
    <col min="4" max="4" width="17.42578125" style="4" customWidth="1"/>
    <col min="5" max="5" width="16.7109375" style="4" bestFit="1" customWidth="1"/>
    <col min="6" max="16384" width="11.42578125" style="4"/>
  </cols>
  <sheetData>
    <row r="2" spans="1:5">
      <c r="B2" s="4" t="s">
        <v>16</v>
      </c>
      <c r="C2" s="4" t="s">
        <v>27</v>
      </c>
      <c r="D2" s="4" t="s">
        <v>17</v>
      </c>
      <c r="E2" s="4" t="s">
        <v>28</v>
      </c>
    </row>
    <row r="3" spans="1:5">
      <c r="A3" s="4" t="s">
        <v>25</v>
      </c>
      <c r="B3" s="4">
        <v>3.9</v>
      </c>
      <c r="C3" s="6">
        <v>1</v>
      </c>
      <c r="D3" s="4">
        <v>20</v>
      </c>
      <c r="E3" s="4">
        <f>C3*B3/D3</f>
        <v>0.19500000000000001</v>
      </c>
    </row>
    <row r="4" spans="1:5">
      <c r="A4" s="4" t="s">
        <v>26</v>
      </c>
      <c r="B4" s="4">
        <v>1.8</v>
      </c>
      <c r="C4" s="6"/>
      <c r="D4" s="4">
        <v>20</v>
      </c>
      <c r="E4" s="4">
        <f>C3*B4/D4</f>
        <v>0.09</v>
      </c>
    </row>
    <row r="5" spans="1:5">
      <c r="A5" s="4" t="s">
        <v>33</v>
      </c>
      <c r="B5" s="4">
        <v>4</v>
      </c>
      <c r="C5" s="6"/>
      <c r="D5" s="4">
        <v>20</v>
      </c>
      <c r="E5" s="4">
        <f>C3*B5/D5</f>
        <v>0.2</v>
      </c>
    </row>
    <row r="7" spans="1:5" ht="18">
      <c r="A7" s="4" t="s">
        <v>32</v>
      </c>
      <c r="B7" s="4">
        <f>50*10^-3*1</f>
        <v>0.05</v>
      </c>
      <c r="C7" s="4">
        <f>50*10^-3*1</f>
        <v>0.05</v>
      </c>
    </row>
    <row r="8" spans="1:5" ht="18">
      <c r="A8" s="4" t="s">
        <v>31</v>
      </c>
      <c r="B8" s="4">
        <f>E3*50*10^-3</f>
        <v>9.75E-3</v>
      </c>
      <c r="C8" s="4">
        <f>E5*50*10^-3</f>
        <v>0.01</v>
      </c>
    </row>
    <row r="9" spans="1:5">
      <c r="A9" s="4" t="s">
        <v>30</v>
      </c>
      <c r="B9" s="4">
        <v>105</v>
      </c>
      <c r="C9" s="4">
        <v>105</v>
      </c>
    </row>
    <row r="10" spans="1:5">
      <c r="A10" s="4" t="s">
        <v>29</v>
      </c>
      <c r="B10" s="4">
        <f>(B7-B8)/(B9*10^-3)/E3</f>
        <v>1.9658119658119659</v>
      </c>
      <c r="C10" s="4">
        <f>(C7-C8)/(C9*10^-3)/E5</f>
        <v>1.9047619047619049</v>
      </c>
    </row>
  </sheetData>
  <mergeCells count="1"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2</vt:i4>
      </vt:variant>
    </vt:vector>
  </HeadingPairs>
  <TitlesOfParts>
    <vt:vector size="5" baseType="lpstr">
      <vt:lpstr>Solvolyse</vt:lpstr>
      <vt:lpstr>Equilibre céto-énolique</vt:lpstr>
      <vt:lpstr>Constante de partage</vt:lpstr>
      <vt:lpstr>Conducti</vt:lpstr>
      <vt:lpstr>Guggenheim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Verin</dc:creator>
  <cp:lastModifiedBy>Laura Verin</cp:lastModifiedBy>
  <dcterms:created xsi:type="dcterms:W3CDTF">2019-05-27T19:55:38Z</dcterms:created>
  <dcterms:modified xsi:type="dcterms:W3CDTF">2019-05-28T13:50:52Z</dcterms:modified>
</cp:coreProperties>
</file>